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Santiago\OneDrive\Escritorio\"/>
    </mc:Choice>
  </mc:AlternateContent>
  <bookViews>
    <workbookView xWindow="0" yWindow="0" windowWidth="20490" windowHeight="6855"/>
  </bookViews>
  <sheets>
    <sheet name="IMPRESION" sheetId="2" r:id="rId1"/>
    <sheet name="HISTOGRAMA DIA" sheetId="3" r:id="rId2"/>
    <sheet name="HISTOGRAMA ACUMULADO" sheetId="5" r:id="rId3"/>
  </sheets>
  <definedNames>
    <definedName name="_xlnm.Print_Area" localSheetId="0">IMPRESION!$A$1:$G$34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8" i="2"/>
  <c r="D6" i="2"/>
  <c r="C25" i="2"/>
  <c r="C24" i="2"/>
  <c r="C23" i="2"/>
  <c r="C22" i="2"/>
  <c r="C21" i="2"/>
  <c r="C20" i="2"/>
  <c r="C19" i="2"/>
  <c r="C18" i="2"/>
  <c r="C17" i="2"/>
  <c r="C16" i="2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C15" i="2"/>
  <c r="AK3" i="5"/>
  <c r="AI11" i="5"/>
  <c r="AI12" i="5"/>
  <c r="AI13" i="5"/>
  <c r="AI14" i="5"/>
  <c r="AI15" i="5"/>
  <c r="AI16" i="5"/>
  <c r="AI17" i="5"/>
  <c r="AI18" i="5"/>
  <c r="AI19" i="5"/>
  <c r="AI20" i="5"/>
  <c r="AI21" i="5"/>
  <c r="AI10" i="5"/>
  <c r="E21" i="5"/>
  <c r="C20" i="5"/>
  <c r="E20" i="5" s="1"/>
  <c r="C19" i="5"/>
  <c r="E19" i="5" s="1"/>
  <c r="C18" i="5"/>
  <c r="E18" i="5" s="1"/>
  <c r="C17" i="5"/>
  <c r="E17" i="5" s="1"/>
  <c r="C16" i="5"/>
  <c r="E16" i="5" s="1"/>
  <c r="C15" i="5"/>
  <c r="E15" i="5" s="1"/>
  <c r="C14" i="5"/>
  <c r="E14" i="5" s="1"/>
  <c r="C13" i="5"/>
  <c r="E13" i="5" s="1"/>
  <c r="C12" i="5"/>
  <c r="E12" i="5" s="1"/>
  <c r="C11" i="5"/>
  <c r="E11" i="5" s="1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AK10" i="5"/>
  <c r="C10" i="5"/>
  <c r="E10" i="5" s="1"/>
  <c r="F22" i="3"/>
  <c r="H11" i="3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10" i="3"/>
  <c r="E21" i="3"/>
  <c r="G21" i="3" s="1"/>
  <c r="C19" i="3"/>
  <c r="E19" i="3" s="1"/>
  <c r="G19" i="3" s="1"/>
  <c r="C18" i="3"/>
  <c r="E18" i="3" s="1"/>
  <c r="G18" i="3" s="1"/>
  <c r="C17" i="3"/>
  <c r="E17" i="3" s="1"/>
  <c r="G17" i="3" s="1"/>
  <c r="C16" i="3"/>
  <c r="E16" i="3" s="1"/>
  <c r="G16" i="3" s="1"/>
  <c r="C15" i="3"/>
  <c r="E15" i="3" s="1"/>
  <c r="G15" i="3" s="1"/>
  <c r="C14" i="3"/>
  <c r="E14" i="3" s="1"/>
  <c r="G14" i="3" s="1"/>
  <c r="C13" i="3"/>
  <c r="E13" i="3" s="1"/>
  <c r="G13" i="3" s="1"/>
  <c r="C12" i="3"/>
  <c r="E12" i="3" s="1"/>
  <c r="G12" i="3" s="1"/>
  <c r="C11" i="3"/>
  <c r="E11" i="3" s="1"/>
  <c r="G11" i="3" s="1"/>
  <c r="C10" i="3"/>
  <c r="E10" i="3" s="1"/>
  <c r="G10" i="3" s="1"/>
  <c r="C20" i="3"/>
  <c r="E20" i="3" s="1"/>
  <c r="G20" i="3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AK11" i="5" l="1"/>
  <c r="AK12" i="5" s="1"/>
  <c r="AK13" i="5" s="1"/>
  <c r="AK14" i="5" s="1"/>
  <c r="AK15" i="5" s="1"/>
  <c r="AK16" i="5" s="1"/>
  <c r="AK17" i="5" s="1"/>
  <c r="AK18" i="5" s="1"/>
  <c r="AK19" i="5" s="1"/>
  <c r="AK20" i="5" s="1"/>
  <c r="AK21" i="5" s="1"/>
  <c r="AI22" i="5"/>
  <c r="AL10" i="5"/>
  <c r="AJ10" i="5"/>
  <c r="AL13" i="5"/>
  <c r="AJ13" i="5"/>
  <c r="AL15" i="5"/>
  <c r="AJ15" i="5"/>
  <c r="AL17" i="5"/>
  <c r="AJ17" i="5"/>
  <c r="AL19" i="5"/>
  <c r="AJ19" i="5"/>
  <c r="AL21" i="5"/>
  <c r="AL11" i="5"/>
  <c r="AJ11" i="5"/>
  <c r="AL12" i="5"/>
  <c r="AJ12" i="5"/>
  <c r="AL14" i="5"/>
  <c r="AJ14" i="5"/>
  <c r="AL16" i="5"/>
  <c r="AJ16" i="5"/>
  <c r="AL18" i="5"/>
  <c r="AJ18" i="5"/>
  <c r="AL20" i="5"/>
  <c r="AJ20" i="5"/>
  <c r="AJ21" i="5"/>
  <c r="I21" i="3"/>
  <c r="I18" i="3"/>
  <c r="I14" i="3"/>
  <c r="I10" i="3"/>
  <c r="I20" i="3"/>
  <c r="I16" i="3"/>
  <c r="I12" i="3"/>
  <c r="I19" i="3"/>
  <c r="I17" i="3"/>
  <c r="I15" i="3"/>
  <c r="I13" i="3"/>
  <c r="I11" i="3"/>
  <c r="G22" i="3"/>
  <c r="H4" i="3" s="1"/>
  <c r="AJ22" i="5" l="1"/>
  <c r="AK4" i="5" s="1"/>
  <c r="AL22" i="5"/>
  <c r="AM20" i="5" s="1"/>
  <c r="AN20" i="5" s="1"/>
  <c r="I22" i="3"/>
  <c r="AM13" i="5" l="1"/>
  <c r="AN13" i="5" s="1"/>
  <c r="AM17" i="5"/>
  <c r="AN17" i="5" s="1"/>
  <c r="AM21" i="5"/>
  <c r="AN21" i="5" s="1"/>
  <c r="AM11" i="5"/>
  <c r="AN11" i="5" s="1"/>
  <c r="AM14" i="5"/>
  <c r="AN14" i="5" s="1"/>
  <c r="AM18" i="5"/>
  <c r="AN18" i="5" s="1"/>
  <c r="AM10" i="5"/>
  <c r="AN10" i="5" s="1"/>
  <c r="AM15" i="5"/>
  <c r="AN15" i="5" s="1"/>
  <c r="AM19" i="5"/>
  <c r="AN19" i="5" s="1"/>
  <c r="AM12" i="5"/>
  <c r="AN12" i="5" s="1"/>
  <c r="AM16" i="5"/>
  <c r="AN16" i="5" s="1"/>
  <c r="J21" i="3"/>
  <c r="K21" i="3" s="1"/>
  <c r="J14" i="3"/>
  <c r="K14" i="3" s="1"/>
  <c r="J16" i="3"/>
  <c r="K16" i="3" s="1"/>
  <c r="J18" i="3"/>
  <c r="K18" i="3" s="1"/>
  <c r="J10" i="3"/>
  <c r="K10" i="3" s="1"/>
  <c r="J20" i="3"/>
  <c r="K20" i="3" s="1"/>
  <c r="J12" i="3"/>
  <c r="K12" i="3" s="1"/>
  <c r="J15" i="3"/>
  <c r="K15" i="3" s="1"/>
  <c r="J17" i="3"/>
  <c r="K17" i="3" s="1"/>
  <c r="J19" i="3"/>
  <c r="K19" i="3" s="1"/>
  <c r="J11" i="3"/>
  <c r="K11" i="3" s="1"/>
  <c r="J13" i="3"/>
  <c r="K13" i="3" s="1"/>
  <c r="AN22" i="5" l="1"/>
  <c r="K22" i="3"/>
</calcChain>
</file>

<file path=xl/comments1.xml><?xml version="1.0" encoding="utf-8"?>
<comments xmlns="http://schemas.openxmlformats.org/spreadsheetml/2006/main">
  <authors>
    <author>Juan Santiago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Juan Santiago:</t>
        </r>
        <r>
          <rPr>
            <sz val="9"/>
            <color indexed="81"/>
            <rFont val="Tahoma"/>
            <family val="2"/>
          </rPr>
          <t xml:space="preserve">
INGRESE KG DIA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Juan Santiago:</t>
        </r>
        <r>
          <rPr>
            <sz val="9"/>
            <color indexed="81"/>
            <rFont val="Tahoma"/>
            <family val="2"/>
          </rPr>
          <t xml:space="preserve">
INGRESE LOS VALORES TOTALES POR CALIBRES
</t>
        </r>
      </text>
    </comment>
  </commentList>
</comments>
</file>

<file path=xl/comments2.xml><?xml version="1.0" encoding="utf-8"?>
<comments xmlns="http://schemas.openxmlformats.org/spreadsheetml/2006/main">
  <authors>
    <author>Juan Santiago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Juan Santiago:</t>
        </r>
        <r>
          <rPr>
            <sz val="9"/>
            <color indexed="81"/>
            <rFont val="Tahoma"/>
            <family val="2"/>
          </rPr>
          <t xml:space="preserve">
CADA MOMENTO ES UN DIA DE COSECHA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Juan Santiago:</t>
        </r>
        <r>
          <rPr>
            <sz val="9"/>
            <color indexed="81"/>
            <rFont val="Tahoma"/>
            <family val="2"/>
          </rPr>
          <t xml:space="preserve">
CADA DIA TIENE UNOS KILOGRAMOS ESPECIFICOS</t>
        </r>
      </text>
    </comment>
  </commentList>
</comments>
</file>

<file path=xl/sharedStrings.xml><?xml version="1.0" encoding="utf-8"?>
<sst xmlns="http://schemas.openxmlformats.org/spreadsheetml/2006/main" count="62" uniqueCount="53">
  <si>
    <t>FECHA</t>
  </si>
  <si>
    <t>% DE MUESTREO</t>
  </si>
  <si>
    <t>MEDIA</t>
  </si>
  <si>
    <t>xi</t>
  </si>
  <si>
    <t>fi</t>
  </si>
  <si>
    <t>xi.fi</t>
  </si>
  <si>
    <t>fa</t>
  </si>
  <si>
    <t>KG DIA</t>
  </si>
  <si>
    <t>LI</t>
  </si>
  <si>
    <t>LS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</si>
  <si>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</si>
  <si>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</si>
  <si>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</si>
  <si>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</si>
  <si>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</si>
  <si>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</si>
  <si>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</si>
  <si>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</si>
  <si>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</si>
  <si>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</si>
  <si>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</si>
  <si>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</si>
  <si>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</si>
  <si>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</si>
  <si>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</si>
  <si>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</si>
  <si>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</si>
  <si>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</si>
  <si>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</si>
  <si>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</si>
  <si>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</si>
  <si>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</si>
  <si>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</si>
  <si>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</si>
  <si>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</si>
  <si>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</si>
  <si>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</si>
  <si>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</si>
  <si>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</si>
  <si>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KILOGRAMOS DIA</t>
  </si>
  <si>
    <t>MOMENTOS</t>
  </si>
  <si>
    <t>CALIBRE</t>
  </si>
  <si>
    <t>LIM. INFERIOR</t>
  </si>
  <si>
    <t>LIM. SUPERIOR</t>
  </si>
  <si>
    <t>FRECUENCIA DE EVENTOS</t>
  </si>
  <si>
    <t>TOTAL CONTEO</t>
  </si>
  <si>
    <t>TOTAL MUESTRAS</t>
  </si>
  <si>
    <t>_____________</t>
  </si>
  <si>
    <t>COSECHA ESTIMADA EN KG</t>
  </si>
  <si>
    <t>CANASTILLAS PRODUCCIÓN</t>
  </si>
  <si>
    <t>CANASTILLAS A INSPECCIONAR</t>
  </si>
  <si>
    <t>MUESTRAS POR CANSTILLAS</t>
  </si>
  <si>
    <t>RESPONSABLE:____________________________________________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</si>
</sst>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0" xfId="0" applyFont="1" applyFill="1"/>
    <xf numFmtId="0" fontId="0" fillId="0" borderId="1" xfId="0" applyBorder="1"/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1" xfId="0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0" fillId="7" borderId="1" xfId="0" applyFill="1" applyBorder="1" applyProtection="1"/>
    <xf numFmtId="0" fontId="0" fillId="7" borderId="2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9" borderId="1" xfId="0" applyFill="1" applyBorder="1" applyProtection="1"/>
    <xf numFmtId="0" fontId="0" fillId="9" borderId="2" xfId="0" applyFill="1" applyBorder="1" applyProtection="1"/>
    <xf numFmtId="0" fontId="0" fillId="10" borderId="1" xfId="0" applyFill="1" applyBorder="1" applyProtection="1"/>
    <xf numFmtId="0" fontId="0" fillId="10" borderId="2" xfId="0" applyFill="1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0" fillId="11" borderId="1" xfId="0" applyFill="1" applyBorder="1" applyProtection="1"/>
    <xf numFmtId="0" fontId="0" fillId="11" borderId="2" xfId="0" applyFill="1" applyBorder="1" applyProtection="1"/>
    <xf numFmtId="0" fontId="0" fillId="4" borderId="1" xfId="0" applyFill="1" applyBorder="1" applyProtection="1"/>
    <xf numFmtId="0" fontId="0" fillId="4" borderId="2" xfId="0" applyFill="1" applyBorder="1" applyProtection="1"/>
    <xf numFmtId="0" fontId="0" fillId="12" borderId="1" xfId="0" applyFill="1" applyBorder="1" applyProtection="1"/>
    <xf numFmtId="0" fontId="0" fillId="12" borderId="2" xfId="0" applyFill="1" applyBorder="1" applyProtection="1"/>
    <xf numFmtId="0" fontId="0" fillId="13" borderId="1" xfId="0" applyFill="1" applyBorder="1" applyProtection="1"/>
    <xf numFmtId="0" fontId="0" fillId="13" borderId="2" xfId="0" applyFill="1" applyBorder="1" applyProtection="1"/>
    <xf numFmtId="0" fontId="0" fillId="14" borderId="1" xfId="0" applyFill="1" applyBorder="1" applyProtection="1"/>
    <xf numFmtId="0" fontId="0" fillId="14" borderId="2" xfId="0" applyFill="1" applyBorder="1" applyProtection="1"/>
    <xf numFmtId="0" fontId="0" fillId="5" borderId="1" xfId="0" applyFill="1" applyBorder="1" applyProtection="1"/>
    <xf numFmtId="0" fontId="0" fillId="5" borderId="2" xfId="0" applyFill="1" applyBorder="1" applyProtection="1"/>
    <xf numFmtId="1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0" fillId="0" borderId="0" xfId="0" applyProtection="1"/>
    <xf numFmtId="166" fontId="0" fillId="0" borderId="0" xfId="0" applyNumberFormat="1" applyProtection="1"/>
    <xf numFmtId="0" fontId="0" fillId="0" borderId="0" xfId="0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" fillId="6" borderId="0" xfId="0" applyFont="1" applyFill="1" applyProtection="1"/>
    <xf numFmtId="1" fontId="1" fillId="6" borderId="0" xfId="0" applyNumberFormat="1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1" fontId="3" fillId="2" borderId="6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6" borderId="0" xfId="0" applyFont="1" applyFill="1" applyProtection="1">
      <protection hidden="1"/>
    </xf>
    <xf numFmtId="1" fontId="1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666699"/>
      <color rgb="FF00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HISTOGRAMA UNIDADES</a:t>
            </a:r>
            <a:r>
              <a:rPr lang="es-CO" baseline="0"/>
              <a:t> </a:t>
            </a:r>
            <a:r>
              <a:rPr lang="es-CO"/>
              <a:t>DE AGUACATE X CALIBRE/DIA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HISTOGRAMA DE CALIBRES AGUACATES</c:v>
          </c:tx>
          <c:spPr>
            <a:solidFill>
              <a:schemeClr val="accent1"/>
            </a:solidFill>
            <a:ln w="25400">
              <a:solidFill>
                <a:sysClr val="windowText" lastClr="000000">
                  <a:alpha val="0"/>
                </a:sys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'HISTOGRAMA DIA'!$B$10:$B$21</c:f>
              <c:numCache>
                <c:formatCode>General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</c:numCache>
            </c:numRef>
          </c:cat>
          <c:val>
            <c:numRef>
              <c:f>'HISTOGRAMA DIA'!$F$10:$F$21</c:f>
              <c:numCache>
                <c:formatCode>0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100</c:v>
                </c:pt>
                <c:pt idx="6">
                  <c:v>90</c:v>
                </c:pt>
                <c:pt idx="7">
                  <c:v>70</c:v>
                </c:pt>
                <c:pt idx="8">
                  <c:v>50</c:v>
                </c:pt>
                <c:pt idx="9">
                  <c:v>20</c:v>
                </c:pt>
                <c:pt idx="10">
                  <c:v>10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42330280"/>
        <c:axId val="274422552"/>
      </c:barChart>
      <c:lineChart>
        <c:grouping val="stacked"/>
        <c:varyColors val="0"/>
        <c:ser>
          <c:idx val="1"/>
          <c:order val="1"/>
          <c:tx>
            <c:v>POLIGONO DE FRECUENCIA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'HISTOGRAMA DIA'!$F$10:$F$21</c:f>
              <c:numCache>
                <c:formatCode>0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100</c:v>
                </c:pt>
                <c:pt idx="6">
                  <c:v>90</c:v>
                </c:pt>
                <c:pt idx="7">
                  <c:v>70</c:v>
                </c:pt>
                <c:pt idx="8">
                  <c:v>50</c:v>
                </c:pt>
                <c:pt idx="9">
                  <c:v>20</c:v>
                </c:pt>
                <c:pt idx="10">
                  <c:v>10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330280"/>
        <c:axId val="274422552"/>
      </c:lineChart>
      <c:catAx>
        <c:axId val="44233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4422552"/>
        <c:crosses val="autoZero"/>
        <c:auto val="1"/>
        <c:lblAlgn val="ctr"/>
        <c:lblOffset val="100"/>
        <c:noMultiLvlLbl val="0"/>
      </c:catAx>
      <c:valAx>
        <c:axId val="27442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330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HISTOGRAMA KILOGRAMOS</a:t>
            </a:r>
            <a:r>
              <a:rPr lang="es-CO" baseline="0"/>
              <a:t> </a:t>
            </a:r>
            <a:r>
              <a:rPr lang="es-CO"/>
              <a:t>DE AGUACATE X CALIBRE/DIA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HISTOGRAMA DE CALIBRES AGUACATES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C990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66699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'HISTOGRAMA DIA'!$B$10:$B$21</c:f>
              <c:numCache>
                <c:formatCode>General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</c:numCache>
            </c:numRef>
          </c:cat>
          <c:val>
            <c:numRef>
              <c:f>'HISTOGRAMA DIA'!$K$10:$K$21</c:f>
              <c:numCache>
                <c:formatCode>0.0</c:formatCode>
                <c:ptCount val="12"/>
                <c:pt idx="0">
                  <c:v>3.8852670297933187</c:v>
                </c:pt>
                <c:pt idx="1">
                  <c:v>9.4685744927045405</c:v>
                </c:pt>
                <c:pt idx="2">
                  <c:v>16.114921118731125</c:v>
                </c:pt>
                <c:pt idx="3">
                  <c:v>23.565602686760929</c:v>
                </c:pt>
                <c:pt idx="4">
                  <c:v>31.467840713459204</c:v>
                </c:pt>
                <c:pt idx="5">
                  <c:v>47.154723939077513</c:v>
                </c:pt>
                <c:pt idx="6">
                  <c:v>57.733374726008705</c:v>
                </c:pt>
                <c:pt idx="7">
                  <c:v>63.44838615603156</c:v>
                </c:pt>
                <c:pt idx="8">
                  <c:v>66.425836555376819</c:v>
                </c:pt>
                <c:pt idx="9">
                  <c:v>64.572573589591613</c:v>
                </c:pt>
                <c:pt idx="10">
                  <c:v>61.308196690467454</c:v>
                </c:pt>
                <c:pt idx="11">
                  <c:v>54.8547023019972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521927688"/>
        <c:axId val="521931216"/>
      </c:barChart>
      <c:lineChart>
        <c:grouping val="stacked"/>
        <c:varyColors val="0"/>
        <c:ser>
          <c:idx val="1"/>
          <c:order val="1"/>
          <c:tx>
            <c:v>POLIGONO DE FRECUENCIA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'HISTOGRAMA DIA'!$K$10:$K$21</c:f>
              <c:numCache>
                <c:formatCode>0.0</c:formatCode>
                <c:ptCount val="12"/>
                <c:pt idx="0">
                  <c:v>3.8852670297933187</c:v>
                </c:pt>
                <c:pt idx="1">
                  <c:v>9.4685744927045405</c:v>
                </c:pt>
                <c:pt idx="2">
                  <c:v>16.114921118731125</c:v>
                </c:pt>
                <c:pt idx="3">
                  <c:v>23.565602686760929</c:v>
                </c:pt>
                <c:pt idx="4">
                  <c:v>31.467840713459204</c:v>
                </c:pt>
                <c:pt idx="5">
                  <c:v>47.154723939077513</c:v>
                </c:pt>
                <c:pt idx="6">
                  <c:v>57.733374726008705</c:v>
                </c:pt>
                <c:pt idx="7">
                  <c:v>63.44838615603156</c:v>
                </c:pt>
                <c:pt idx="8">
                  <c:v>66.425836555376819</c:v>
                </c:pt>
                <c:pt idx="9">
                  <c:v>64.572573589591613</c:v>
                </c:pt>
                <c:pt idx="10">
                  <c:v>61.308196690467454</c:v>
                </c:pt>
                <c:pt idx="11">
                  <c:v>54.8547023019972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27688"/>
        <c:axId val="521931216"/>
      </c:lineChart>
      <c:catAx>
        <c:axId val="52192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1931216"/>
        <c:crosses val="autoZero"/>
        <c:auto val="1"/>
        <c:lblAlgn val="ctr"/>
        <c:lblOffset val="100"/>
        <c:noMultiLvlLbl val="0"/>
      </c:catAx>
      <c:valAx>
        <c:axId val="52193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192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HISTOGRAMA UNIDADES</a:t>
            </a:r>
            <a:r>
              <a:rPr lang="es-CO" baseline="0"/>
              <a:t> </a:t>
            </a:r>
            <a:r>
              <a:rPr lang="es-CO"/>
              <a:t>DE AGUACATE X CALIBRE/DIA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HISTOGRAMA DE CALIBRES AGUACATES</c:v>
          </c:tx>
          <c:spPr>
            <a:solidFill>
              <a:schemeClr val="accent1"/>
            </a:solidFill>
            <a:ln w="25400">
              <a:solidFill>
                <a:sysClr val="windowText" lastClr="000000">
                  <a:alpha val="0"/>
                </a:sys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ysClr val="windowText" lastClr="000000">
                    <a:alpha val="0"/>
                  </a:sysClr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'HISTOGRAMA ACUMULADO'!$B$10:$B$21</c:f>
              <c:numCache>
                <c:formatCode>General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</c:numCache>
            </c:numRef>
          </c:cat>
          <c:val>
            <c:numRef>
              <c:f>'HISTOGRAMA ACUMULADO'!$AI$10:$AI$21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516815032"/>
        <c:axId val="516816208"/>
      </c:barChart>
      <c:lineChart>
        <c:grouping val="stacked"/>
        <c:varyColors val="0"/>
        <c:ser>
          <c:idx val="1"/>
          <c:order val="1"/>
          <c:tx>
            <c:v>POLIGONO DE FRECUENCIA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'HISTOGRAMA ACUMULADO'!$AI$10:$AI$21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815032"/>
        <c:axId val="516816208"/>
      </c:lineChart>
      <c:catAx>
        <c:axId val="5168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6816208"/>
        <c:crosses val="autoZero"/>
        <c:auto val="1"/>
        <c:lblAlgn val="ctr"/>
        <c:lblOffset val="100"/>
        <c:noMultiLvlLbl val="0"/>
      </c:catAx>
      <c:valAx>
        <c:axId val="5168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6815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HISTOGRAMA KILOGRAMOS</a:t>
            </a:r>
            <a:r>
              <a:rPr lang="es-CO" baseline="0"/>
              <a:t> </a:t>
            </a:r>
            <a:r>
              <a:rPr lang="es-CO"/>
              <a:t>DE AGUACATE X CALIBRE/DIA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HISTOGRAMA DE CALIBRES AGUACATES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C990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66699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'HISTOGRAMA ACUMULADO'!$B$10:$B$21</c:f>
              <c:numCache>
                <c:formatCode>General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</c:numCache>
            </c:numRef>
          </c:cat>
          <c:val>
            <c:numRef>
              <c:f>'HISTOGRAMA ACUMULADO'!$AN$10:$AN$21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516815816"/>
        <c:axId val="516809936"/>
      </c:barChart>
      <c:lineChart>
        <c:grouping val="stacked"/>
        <c:varyColors val="0"/>
        <c:ser>
          <c:idx val="1"/>
          <c:order val="1"/>
          <c:tx>
            <c:v>POLIGONO DE FRECUENCIA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'HISTOGRAMA ACUMULADO'!$AN$10:$AN$21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815816"/>
        <c:axId val="516809936"/>
      </c:lineChart>
      <c:catAx>
        <c:axId val="51681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6809936"/>
        <c:crosses val="autoZero"/>
        <c:auto val="1"/>
        <c:lblAlgn val="ctr"/>
        <c:lblOffset val="100"/>
        <c:noMultiLvlLbl val="0"/>
      </c:catAx>
      <c:valAx>
        <c:axId val="5168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6815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547688</xdr:colOff>
      <xdr:row>2</xdr:row>
      <xdr:rowOff>130969</xdr:rowOff>
    </xdr:from>
    <xdr:to>
      <xdr:col>22</xdr:col>
      <xdr:colOff>0</xdr:colOff>
      <xdr:row>20</xdr:row>
      <xdr:rowOff>71436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309563</xdr:colOff>
      <xdr:row>2</xdr:row>
      <xdr:rowOff>119063</xdr:rowOff>
    </xdr:from>
    <xdr:to>
      <xdr:col>30</xdr:col>
      <xdr:colOff>523875</xdr:colOff>
      <xdr:row>20</xdr:row>
      <xdr:rowOff>67867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547688</xdr:colOff>
      <xdr:row>2</xdr:row>
      <xdr:rowOff>130969</xdr:rowOff>
    </xdr:from>
    <xdr:to>
      <xdr:col>51</xdr:col>
      <xdr:colOff>0</xdr:colOff>
      <xdr:row>20</xdr:row>
      <xdr:rowOff>71436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309563</xdr:colOff>
      <xdr:row>2</xdr:row>
      <xdr:rowOff>119063</xdr:rowOff>
    </xdr:from>
    <xdr:to>
      <xdr:col>59</xdr:col>
      <xdr:colOff>523875</xdr:colOff>
      <xdr:row>20</xdr:row>
      <xdr:rowOff>67867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1"/>
  <sheetViews>
    <sheetView showGridLines="0" tabSelected="1" view="pageBreakPreview" zoomScale="60" zoomScaleNormal="100" workbookViewId="0">
      <selection activeCell="K29" sqref="K29"/>
    </sheetView>
  </sheetViews>
  <sheetFormatPr baseColWidth="10" defaultRowHeight="15" x14ac:dyDescent="0.25"/>
  <cols>
    <col min="1" max="1" width="9.140625" customWidth="1"/>
    <col min="2" max="2" width="13.7109375" customWidth="1"/>
    <col min="3" max="3" width="18.140625" customWidth="1"/>
    <col min="4" max="4" width="14.7109375" customWidth="1"/>
    <col min="5" max="5" width="77" customWidth="1"/>
    <col min="6" max="6" width="20.5703125" customWidth="1"/>
    <col min="7" max="50" width="9.140625" customWidth="1"/>
  </cols>
  <sheetData>
    <row r="3" spans="2:6" ht="15.75" x14ac:dyDescent="0.25">
      <c r="B3" s="15" t="s">
        <v>0</v>
      </c>
      <c r="C3" s="15" t="s">
        <v>47</v>
      </c>
    </row>
    <row r="5" spans="2:6" ht="23.25" customHeight="1" x14ac:dyDescent="0.25">
      <c r="B5" s="15" t="s">
        <v>48</v>
      </c>
      <c r="C5" s="15"/>
      <c r="D5" s="1">
        <v>10000</v>
      </c>
    </row>
    <row r="6" spans="2:6" ht="23.25" customHeight="1" x14ac:dyDescent="0.25">
      <c r="B6" s="15" t="s">
        <v>49</v>
      </c>
      <c r="C6" s="15"/>
      <c r="D6" s="15">
        <f>+D5/20</f>
        <v>500</v>
      </c>
    </row>
    <row r="7" spans="2:6" ht="23.25" customHeight="1" x14ac:dyDescent="0.25">
      <c r="B7" s="15" t="s">
        <v>1</v>
      </c>
      <c r="C7" s="15"/>
      <c r="D7" s="15">
        <v>8</v>
      </c>
    </row>
    <row r="8" spans="2:6" ht="23.25" customHeight="1" x14ac:dyDescent="0.25">
      <c r="B8" s="15" t="s">
        <v>50</v>
      </c>
      <c r="C8" s="15"/>
      <c r="D8" s="15">
        <f>+D6*(D7/100)</f>
        <v>40</v>
      </c>
    </row>
    <row r="9" spans="2:6" ht="23.25" customHeight="1" x14ac:dyDescent="0.25">
      <c r="B9" s="15" t="s">
        <v>51</v>
      </c>
      <c r="C9" s="15"/>
      <c r="D9" s="15">
        <v>10</v>
      </c>
    </row>
    <row r="10" spans="2:6" ht="23.25" customHeight="1" x14ac:dyDescent="0.25">
      <c r="B10" s="15" t="s">
        <v>46</v>
      </c>
      <c r="C10" s="15"/>
      <c r="D10" s="15">
        <f>+D9*D8</f>
        <v>400</v>
      </c>
    </row>
    <row r="13" spans="2:6" ht="15.75" thickBot="1" x14ac:dyDescent="0.3"/>
    <row r="14" spans="2:6" x14ac:dyDescent="0.25">
      <c r="B14" s="8" t="s">
        <v>41</v>
      </c>
      <c r="C14" s="9" t="s">
        <v>42</v>
      </c>
      <c r="D14" s="9" t="s">
        <v>43</v>
      </c>
      <c r="E14" s="9" t="s">
        <v>44</v>
      </c>
      <c r="F14" s="10" t="s">
        <v>45</v>
      </c>
    </row>
    <row r="15" spans="2:6" ht="44.25" customHeight="1" x14ac:dyDescent="0.25">
      <c r="B15" s="3">
        <v>10</v>
      </c>
      <c r="C15" s="4">
        <f t="shared" ref="C15:C24" si="0">+D16+1</f>
        <v>366</v>
      </c>
      <c r="D15" s="4">
        <v>460</v>
      </c>
      <c r="E15" s="2"/>
      <c r="F15" s="7"/>
    </row>
    <row r="16" spans="2:6" ht="44.25" customHeight="1" x14ac:dyDescent="0.25">
      <c r="B16" s="3">
        <f>+B15+2</f>
        <v>12</v>
      </c>
      <c r="C16" s="4">
        <f t="shared" si="0"/>
        <v>306</v>
      </c>
      <c r="D16" s="4">
        <v>365</v>
      </c>
      <c r="E16" s="2"/>
      <c r="F16" s="7"/>
    </row>
    <row r="17" spans="2:6" ht="44.25" customHeight="1" x14ac:dyDescent="0.25">
      <c r="B17" s="3">
        <f t="shared" ref="B17:B26" si="1">+B16+2</f>
        <v>14</v>
      </c>
      <c r="C17" s="4">
        <f t="shared" si="0"/>
        <v>266</v>
      </c>
      <c r="D17" s="4">
        <v>305</v>
      </c>
      <c r="E17" s="2"/>
      <c r="F17" s="7"/>
    </row>
    <row r="18" spans="2:6" ht="44.25" customHeight="1" x14ac:dyDescent="0.25">
      <c r="B18" s="3">
        <f t="shared" si="1"/>
        <v>16</v>
      </c>
      <c r="C18" s="4">
        <f t="shared" si="0"/>
        <v>236</v>
      </c>
      <c r="D18" s="4">
        <v>265</v>
      </c>
      <c r="E18" s="2"/>
      <c r="F18" s="7"/>
    </row>
    <row r="19" spans="2:6" ht="44.25" customHeight="1" x14ac:dyDescent="0.25">
      <c r="B19" s="3">
        <f t="shared" si="1"/>
        <v>18</v>
      </c>
      <c r="C19" s="4">
        <f t="shared" si="0"/>
        <v>211</v>
      </c>
      <c r="D19" s="4">
        <v>235</v>
      </c>
      <c r="E19" s="2"/>
      <c r="F19" s="7"/>
    </row>
    <row r="20" spans="2:6" ht="44.25" customHeight="1" x14ac:dyDescent="0.25">
      <c r="B20" s="3">
        <f t="shared" si="1"/>
        <v>20</v>
      </c>
      <c r="C20" s="4">
        <f t="shared" si="0"/>
        <v>191</v>
      </c>
      <c r="D20" s="4">
        <v>210</v>
      </c>
      <c r="E20" s="2"/>
      <c r="F20" s="7"/>
    </row>
    <row r="21" spans="2:6" ht="44.25" customHeight="1" x14ac:dyDescent="0.25">
      <c r="B21" s="3">
        <f t="shared" si="1"/>
        <v>22</v>
      </c>
      <c r="C21" s="4">
        <f t="shared" si="0"/>
        <v>171</v>
      </c>
      <c r="D21" s="4">
        <v>190</v>
      </c>
      <c r="E21" s="2"/>
      <c r="F21" s="7"/>
    </row>
    <row r="22" spans="2:6" ht="44.25" customHeight="1" x14ac:dyDescent="0.25">
      <c r="B22" s="3">
        <f t="shared" si="1"/>
        <v>24</v>
      </c>
      <c r="C22" s="4">
        <f t="shared" si="0"/>
        <v>159</v>
      </c>
      <c r="D22" s="4">
        <v>170</v>
      </c>
      <c r="E22" s="2"/>
      <c r="F22" s="7"/>
    </row>
    <row r="23" spans="2:6" ht="44.25" customHeight="1" x14ac:dyDescent="0.25">
      <c r="B23" s="3">
        <f t="shared" si="1"/>
        <v>26</v>
      </c>
      <c r="C23" s="4">
        <f t="shared" si="0"/>
        <v>149</v>
      </c>
      <c r="D23" s="4">
        <v>158</v>
      </c>
      <c r="E23" s="2"/>
      <c r="F23" s="7"/>
    </row>
    <row r="24" spans="2:6" ht="44.25" customHeight="1" x14ac:dyDescent="0.25">
      <c r="B24" s="3">
        <f t="shared" si="1"/>
        <v>28</v>
      </c>
      <c r="C24" s="4">
        <f t="shared" si="0"/>
        <v>138</v>
      </c>
      <c r="D24" s="4">
        <v>148</v>
      </c>
      <c r="E24" s="2"/>
      <c r="F24" s="7"/>
    </row>
    <row r="25" spans="2:6" ht="44.25" customHeight="1" x14ac:dyDescent="0.25">
      <c r="B25" s="3">
        <f t="shared" si="1"/>
        <v>30</v>
      </c>
      <c r="C25" s="4">
        <f>+D26+1</f>
        <v>129</v>
      </c>
      <c r="D25" s="4">
        <v>137</v>
      </c>
      <c r="E25" s="2"/>
      <c r="F25" s="7"/>
    </row>
    <row r="26" spans="2:6" ht="44.25" customHeight="1" thickBot="1" x14ac:dyDescent="0.3">
      <c r="B26" s="5">
        <f t="shared" si="1"/>
        <v>32</v>
      </c>
      <c r="C26" s="6">
        <v>110</v>
      </c>
      <c r="D26" s="6">
        <v>128</v>
      </c>
      <c r="E26" s="11"/>
      <c r="F26" s="12"/>
    </row>
    <row r="27" spans="2:6" ht="44.25" customHeight="1" x14ac:dyDescent="0.25">
      <c r="E27" s="13" t="s">
        <v>46</v>
      </c>
      <c r="F27" s="14"/>
    </row>
    <row r="31" spans="2:6" ht="15.75" x14ac:dyDescent="0.25">
      <c r="C31" s="16" t="s">
        <v>52</v>
      </c>
      <c r="D31" s="16"/>
      <c r="E31" s="16"/>
    </row>
  </sheetData>
  <mergeCells count="1">
    <mergeCell ref="C31:E31"/>
  </mergeCells>
  <pageMargins left="0.7" right="0.7" top="0.75" bottom="0.75" header="0.3" footer="0.3"/>
  <pageSetup scale="5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K22"/>
  <sheetViews>
    <sheetView showGridLines="0" zoomScale="80" zoomScaleNormal="80" workbookViewId="0">
      <selection activeCell="I3" sqref="I3"/>
    </sheetView>
  </sheetViews>
  <sheetFormatPr baseColWidth="10" defaultRowHeight="15" x14ac:dyDescent="0.25"/>
  <cols>
    <col min="1" max="1" width="4.5703125" style="17" customWidth="1"/>
    <col min="2" max="2" width="3.42578125" style="17" bestFit="1" customWidth="1"/>
    <col min="3" max="4" width="4.42578125" style="17" bestFit="1" customWidth="1"/>
    <col min="5" max="5" width="6.5703125" style="18" bestFit="1" customWidth="1"/>
    <col min="6" max="6" width="11.28515625" style="18" customWidth="1"/>
    <col min="7" max="7" width="11.42578125" style="17" customWidth="1"/>
    <col min="8" max="8" width="5.5703125" style="18" bestFit="1" customWidth="1"/>
    <col min="9" max="16384" width="11.42578125" style="17"/>
  </cols>
  <sheetData>
    <row r="3" spans="2:11" x14ac:dyDescent="0.25">
      <c r="G3" s="19" t="s">
        <v>7</v>
      </c>
      <c r="H3" s="20">
        <v>500</v>
      </c>
    </row>
    <row r="4" spans="2:11" x14ac:dyDescent="0.25">
      <c r="G4" s="54" t="s">
        <v>2</v>
      </c>
      <c r="H4" s="55">
        <f>+G22/F22</f>
        <v>204.59183673469389</v>
      </c>
    </row>
    <row r="8" spans="2:11" ht="15.75" thickBot="1" x14ac:dyDescent="0.3"/>
    <row r="9" spans="2:11" ht="18.75" x14ac:dyDescent="0.3">
      <c r="C9" s="17" t="s">
        <v>8</v>
      </c>
      <c r="D9" s="17" t="s">
        <v>9</v>
      </c>
      <c r="E9" s="21" t="s">
        <v>3</v>
      </c>
      <c r="F9" s="22" t="s">
        <v>4</v>
      </c>
      <c r="G9" s="18" t="s">
        <v>5</v>
      </c>
      <c r="H9" s="18" t="s">
        <v>6</v>
      </c>
    </row>
    <row r="10" spans="2:11" ht="18.75" x14ac:dyDescent="0.3">
      <c r="B10" s="25">
        <v>10</v>
      </c>
      <c r="C10" s="25">
        <f t="shared" ref="C10:C19" si="0">+D11+1</f>
        <v>366</v>
      </c>
      <c r="D10" s="25">
        <v>460</v>
      </c>
      <c r="E10" s="26">
        <f>(D10+C10)/2</f>
        <v>413</v>
      </c>
      <c r="F10" s="23">
        <v>10</v>
      </c>
      <c r="G10" s="47">
        <f>+E10*F10</f>
        <v>4130</v>
      </c>
      <c r="H10" s="48">
        <f>+F10</f>
        <v>10</v>
      </c>
      <c r="I10" s="49">
        <f>+E10*H10/1000</f>
        <v>4.13</v>
      </c>
      <c r="J10" s="50">
        <f>+I10/$I$22*100</f>
        <v>0.77705340595866379</v>
      </c>
      <c r="K10" s="51">
        <f>+J10/100*$H$3</f>
        <v>3.8852670297933187</v>
      </c>
    </row>
    <row r="11" spans="2:11" ht="18.75" x14ac:dyDescent="0.3">
      <c r="B11" s="27">
        <f>+B10+2</f>
        <v>12</v>
      </c>
      <c r="C11" s="27">
        <f t="shared" si="0"/>
        <v>306</v>
      </c>
      <c r="D11" s="27">
        <v>365</v>
      </c>
      <c r="E11" s="28">
        <f>(D11+C11)/2</f>
        <v>335.5</v>
      </c>
      <c r="F11" s="23">
        <v>20</v>
      </c>
      <c r="G11" s="47">
        <f t="shared" ref="G11:G21" si="1">+E11*F11</f>
        <v>6710</v>
      </c>
      <c r="H11" s="48">
        <f>+F10+F11</f>
        <v>30</v>
      </c>
      <c r="I11" s="49">
        <f>+E11*H11/1000</f>
        <v>10.065</v>
      </c>
      <c r="J11" s="50">
        <f t="shared" ref="J11:J21" si="2">+I11/$I$22*100</f>
        <v>1.8937148985409082</v>
      </c>
      <c r="K11" s="51">
        <f>+J11/100*$H$3</f>
        <v>9.4685744927045405</v>
      </c>
    </row>
    <row r="12" spans="2:11" ht="18.75" x14ac:dyDescent="0.3">
      <c r="B12" s="29">
        <f t="shared" ref="B12:B21" si="3">+B11+2</f>
        <v>14</v>
      </c>
      <c r="C12" s="29">
        <f t="shared" si="0"/>
        <v>266</v>
      </c>
      <c r="D12" s="29">
        <v>305</v>
      </c>
      <c r="E12" s="30">
        <f>(D12+C12)/2</f>
        <v>285.5</v>
      </c>
      <c r="F12" s="23">
        <v>30</v>
      </c>
      <c r="G12" s="47">
        <f t="shared" si="1"/>
        <v>8565</v>
      </c>
      <c r="H12" s="48">
        <f>+H11+F12</f>
        <v>60</v>
      </c>
      <c r="I12" s="49">
        <f>+E12*H12/1000</f>
        <v>17.13</v>
      </c>
      <c r="J12" s="50">
        <f t="shared" si="2"/>
        <v>3.2229842237462254</v>
      </c>
      <c r="K12" s="51">
        <f>+J12/100*$H$3</f>
        <v>16.114921118731125</v>
      </c>
    </row>
    <row r="13" spans="2:11" ht="18.75" x14ac:dyDescent="0.3">
      <c r="B13" s="31">
        <f t="shared" si="3"/>
        <v>16</v>
      </c>
      <c r="C13" s="31">
        <f t="shared" si="0"/>
        <v>236</v>
      </c>
      <c r="D13" s="31">
        <v>265</v>
      </c>
      <c r="E13" s="32">
        <f>(D13+C13)/2</f>
        <v>250.5</v>
      </c>
      <c r="F13" s="23">
        <v>40</v>
      </c>
      <c r="G13" s="47">
        <f t="shared" si="1"/>
        <v>10020</v>
      </c>
      <c r="H13" s="48">
        <f>+H12+F13</f>
        <v>100</v>
      </c>
      <c r="I13" s="49">
        <f>+E13*H13/1000</f>
        <v>25.05</v>
      </c>
      <c r="J13" s="50">
        <f t="shared" si="2"/>
        <v>4.7131205373521858</v>
      </c>
      <c r="K13" s="51">
        <f>+J13/100*$H$3</f>
        <v>23.565602686760929</v>
      </c>
    </row>
    <row r="14" spans="2:11" ht="18.75" x14ac:dyDescent="0.3">
      <c r="B14" s="33">
        <f t="shared" si="3"/>
        <v>18</v>
      </c>
      <c r="C14" s="33">
        <f t="shared" si="0"/>
        <v>211</v>
      </c>
      <c r="D14" s="33">
        <v>235</v>
      </c>
      <c r="E14" s="34">
        <f>(D14+C14)/2</f>
        <v>223</v>
      </c>
      <c r="F14" s="23">
        <v>50</v>
      </c>
      <c r="G14" s="47">
        <f t="shared" si="1"/>
        <v>11150</v>
      </c>
      <c r="H14" s="48">
        <f>+H13+F14</f>
        <v>150</v>
      </c>
      <c r="I14" s="49">
        <f>+E14*H14/1000</f>
        <v>33.450000000000003</v>
      </c>
      <c r="J14" s="50">
        <f t="shared" si="2"/>
        <v>6.2935681426918411</v>
      </c>
      <c r="K14" s="51">
        <f>+J14/100*$H$3</f>
        <v>31.467840713459204</v>
      </c>
    </row>
    <row r="15" spans="2:11" ht="18.75" x14ac:dyDescent="0.3">
      <c r="B15" s="35">
        <f t="shared" si="3"/>
        <v>20</v>
      </c>
      <c r="C15" s="35">
        <f t="shared" si="0"/>
        <v>191</v>
      </c>
      <c r="D15" s="35">
        <v>210</v>
      </c>
      <c r="E15" s="36">
        <f>(D15+C15)/2</f>
        <v>200.5</v>
      </c>
      <c r="F15" s="23">
        <v>100</v>
      </c>
      <c r="G15" s="47">
        <f t="shared" si="1"/>
        <v>20050</v>
      </c>
      <c r="H15" s="48">
        <f>+H14+F15</f>
        <v>250</v>
      </c>
      <c r="I15" s="49">
        <f>+E15*H15/1000</f>
        <v>50.125</v>
      </c>
      <c r="J15" s="50">
        <f t="shared" si="2"/>
        <v>9.4309447878155019</v>
      </c>
      <c r="K15" s="51">
        <f>+J15/100*$H$3</f>
        <v>47.154723939077513</v>
      </c>
    </row>
    <row r="16" spans="2:11" ht="18.75" x14ac:dyDescent="0.3">
      <c r="B16" s="37">
        <f t="shared" si="3"/>
        <v>22</v>
      </c>
      <c r="C16" s="37">
        <f t="shared" si="0"/>
        <v>171</v>
      </c>
      <c r="D16" s="37">
        <v>190</v>
      </c>
      <c r="E16" s="38">
        <f>(D16+C16)/2</f>
        <v>180.5</v>
      </c>
      <c r="F16" s="23">
        <v>90</v>
      </c>
      <c r="G16" s="47">
        <f t="shared" si="1"/>
        <v>16245</v>
      </c>
      <c r="H16" s="48">
        <f>+H15+F16</f>
        <v>340</v>
      </c>
      <c r="I16" s="49">
        <f>+E16*H16/1000</f>
        <v>61.37</v>
      </c>
      <c r="J16" s="50">
        <f t="shared" si="2"/>
        <v>11.546674945201742</v>
      </c>
      <c r="K16" s="51">
        <f>+J16/100*$H$3</f>
        <v>57.733374726008705</v>
      </c>
    </row>
    <row r="17" spans="2:11" ht="18.75" x14ac:dyDescent="0.3">
      <c r="B17" s="39">
        <f t="shared" si="3"/>
        <v>24</v>
      </c>
      <c r="C17" s="39">
        <f t="shared" si="0"/>
        <v>159</v>
      </c>
      <c r="D17" s="39">
        <v>170</v>
      </c>
      <c r="E17" s="40">
        <f>(D17+C17)/2</f>
        <v>164.5</v>
      </c>
      <c r="F17" s="23">
        <v>70</v>
      </c>
      <c r="G17" s="47">
        <f t="shared" si="1"/>
        <v>11515</v>
      </c>
      <c r="H17" s="48">
        <f>+H16+F17</f>
        <v>410</v>
      </c>
      <c r="I17" s="49">
        <f>+E17*H17/1000</f>
        <v>67.444999999999993</v>
      </c>
      <c r="J17" s="50">
        <f t="shared" si="2"/>
        <v>12.689677231206312</v>
      </c>
      <c r="K17" s="51">
        <f>+J17/100*$H$3</f>
        <v>63.44838615603156</v>
      </c>
    </row>
    <row r="18" spans="2:11" ht="18.75" x14ac:dyDescent="0.3">
      <c r="B18" s="41">
        <f t="shared" si="3"/>
        <v>26</v>
      </c>
      <c r="C18" s="41">
        <f t="shared" si="0"/>
        <v>149</v>
      </c>
      <c r="D18" s="41">
        <v>158</v>
      </c>
      <c r="E18" s="42">
        <f>(D18+C18)/2</f>
        <v>153.5</v>
      </c>
      <c r="F18" s="23">
        <v>50</v>
      </c>
      <c r="G18" s="47">
        <f t="shared" si="1"/>
        <v>7675</v>
      </c>
      <c r="H18" s="48">
        <f>+H17+F18</f>
        <v>460</v>
      </c>
      <c r="I18" s="49">
        <f>+E18*H18/1000</f>
        <v>70.61</v>
      </c>
      <c r="J18" s="50">
        <f t="shared" si="2"/>
        <v>13.285167311075362</v>
      </c>
      <c r="K18" s="51">
        <f>+J18/100*$H$3</f>
        <v>66.425836555376819</v>
      </c>
    </row>
    <row r="19" spans="2:11" ht="18.75" x14ac:dyDescent="0.3">
      <c r="B19" s="43">
        <f t="shared" si="3"/>
        <v>28</v>
      </c>
      <c r="C19" s="43">
        <f t="shared" si="0"/>
        <v>138</v>
      </c>
      <c r="D19" s="43">
        <v>148</v>
      </c>
      <c r="E19" s="44">
        <f>(D19+C19)/2</f>
        <v>143</v>
      </c>
      <c r="F19" s="23">
        <v>20</v>
      </c>
      <c r="G19" s="47">
        <f t="shared" si="1"/>
        <v>2860</v>
      </c>
      <c r="H19" s="48">
        <f>+H18+F19</f>
        <v>480</v>
      </c>
      <c r="I19" s="49">
        <f>+E19*H19/1000</f>
        <v>68.64</v>
      </c>
      <c r="J19" s="50">
        <f t="shared" si="2"/>
        <v>12.914514717918324</v>
      </c>
      <c r="K19" s="51">
        <f>+J19/100*$H$3</f>
        <v>64.572573589591613</v>
      </c>
    </row>
    <row r="20" spans="2:11" ht="18.75" x14ac:dyDescent="0.3">
      <c r="B20" s="45">
        <f t="shared" si="3"/>
        <v>30</v>
      </c>
      <c r="C20" s="45">
        <f>+D21+1</f>
        <v>129</v>
      </c>
      <c r="D20" s="45">
        <v>137</v>
      </c>
      <c r="E20" s="46">
        <f>(D20+C20)/2</f>
        <v>133</v>
      </c>
      <c r="F20" s="23">
        <v>10</v>
      </c>
      <c r="G20" s="47">
        <f t="shared" si="1"/>
        <v>1330</v>
      </c>
      <c r="H20" s="48">
        <f>+H19+F20</f>
        <v>490</v>
      </c>
      <c r="I20" s="49">
        <f>+E20*H20/1000</f>
        <v>65.17</v>
      </c>
      <c r="J20" s="50">
        <f t="shared" si="2"/>
        <v>12.261639338093492</v>
      </c>
      <c r="K20" s="51">
        <f>+J20/100*$H$3</f>
        <v>61.308196690467454</v>
      </c>
    </row>
    <row r="21" spans="2:11" ht="19.5" thickBot="1" x14ac:dyDescent="0.35">
      <c r="B21" s="33">
        <f t="shared" si="3"/>
        <v>32</v>
      </c>
      <c r="C21" s="33">
        <v>110</v>
      </c>
      <c r="D21" s="33">
        <v>128</v>
      </c>
      <c r="E21" s="34">
        <f>(D21+C21)/2</f>
        <v>119</v>
      </c>
      <c r="F21" s="24">
        <v>0</v>
      </c>
      <c r="G21" s="47">
        <f t="shared" si="1"/>
        <v>0</v>
      </c>
      <c r="H21" s="48">
        <f>+H20+F21</f>
        <v>490</v>
      </c>
      <c r="I21" s="49">
        <f>+E21*H21/1000</f>
        <v>58.31</v>
      </c>
      <c r="J21" s="50">
        <f t="shared" si="2"/>
        <v>10.97094046039944</v>
      </c>
      <c r="K21" s="51">
        <f>+J21/100*$H$3</f>
        <v>54.8547023019972</v>
      </c>
    </row>
    <row r="22" spans="2:11" ht="18.75" x14ac:dyDescent="0.3">
      <c r="F22" s="53">
        <f>SUM(F10:F21)</f>
        <v>490</v>
      </c>
      <c r="G22" s="47">
        <f>SUM(G10:G21)</f>
        <v>100250</v>
      </c>
      <c r="H22" s="52"/>
      <c r="I22" s="47">
        <f>SUM(I10:I21)</f>
        <v>531.495</v>
      </c>
      <c r="J22" s="50"/>
      <c r="K22" s="51">
        <f>SUM(K10:K21)</f>
        <v>500</v>
      </c>
    </row>
  </sheetData>
  <sheetProtection algorithmName="SHA-512" hashValue="pxMnhBkfpzLMIowpa990jmNFoUo/fQ4NkxEMoA5Npp075PUFyvAFW5bR59UaRHTORWjkkFlAOe2GHWZWLhk9sg==" saltValue="YO4TGaechAVsYGFrWcYjVw==" spinCount="100000" sheet="1" objects="1" scenarios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N22"/>
  <sheetViews>
    <sheetView showGridLines="0" topLeftCell="AJ1" zoomScale="60" zoomScaleNormal="60" workbookViewId="0">
      <selection activeCell="BK13" sqref="BK13"/>
    </sheetView>
  </sheetViews>
  <sheetFormatPr baseColWidth="10" defaultRowHeight="15" x14ac:dyDescent="0.25"/>
  <cols>
    <col min="1" max="1" width="4.5703125" style="17" customWidth="1"/>
    <col min="2" max="2" width="3.42578125" style="17" bestFit="1" customWidth="1"/>
    <col min="3" max="4" width="4.42578125" style="17" bestFit="1" customWidth="1"/>
    <col min="5" max="5" width="6.5703125" style="18" bestFit="1" customWidth="1"/>
    <col min="6" max="34" width="6.5703125" style="18" customWidth="1"/>
    <col min="35" max="35" width="11.28515625" style="18" customWidth="1"/>
    <col min="36" max="36" width="11.42578125" style="17" customWidth="1"/>
    <col min="37" max="37" width="5.5703125" style="18" bestFit="1" customWidth="1"/>
    <col min="38" max="16384" width="11.42578125" style="17"/>
  </cols>
  <sheetData>
    <row r="3" spans="2:40" x14ac:dyDescent="0.25">
      <c r="AJ3" s="70" t="s">
        <v>7</v>
      </c>
      <c r="AK3" s="71">
        <f>SUM(F8:AH8)</f>
        <v>0</v>
      </c>
    </row>
    <row r="4" spans="2:40" x14ac:dyDescent="0.25">
      <c r="AJ4" s="72" t="s">
        <v>2</v>
      </c>
      <c r="AK4" s="73" t="e">
        <f>+AJ22/AI22</f>
        <v>#DIV/0!</v>
      </c>
    </row>
    <row r="7" spans="2:40" ht="18.75" x14ac:dyDescent="0.3">
      <c r="B7" s="59" t="s">
        <v>40</v>
      </c>
      <c r="C7" s="59"/>
      <c r="D7" s="59"/>
      <c r="E7" s="59"/>
      <c r="F7" s="56" t="s">
        <v>10</v>
      </c>
      <c r="G7" s="56" t="s">
        <v>11</v>
      </c>
      <c r="H7" s="56" t="s">
        <v>12</v>
      </c>
      <c r="I7" s="56" t="s">
        <v>13</v>
      </c>
      <c r="J7" s="56" t="s">
        <v>14</v>
      </c>
      <c r="K7" s="56" t="s">
        <v>15</v>
      </c>
      <c r="L7" s="56" t="s">
        <v>16</v>
      </c>
      <c r="M7" s="56" t="s">
        <v>17</v>
      </c>
      <c r="N7" s="56" t="s">
        <v>18</v>
      </c>
      <c r="O7" s="56" t="s">
        <v>19</v>
      </c>
      <c r="P7" s="56" t="s">
        <v>20</v>
      </c>
      <c r="Q7" s="56" t="s">
        <v>21</v>
      </c>
      <c r="R7" s="56" t="s">
        <v>22</v>
      </c>
      <c r="S7" s="56" t="s">
        <v>23</v>
      </c>
      <c r="T7" s="56" t="s">
        <v>24</v>
      </c>
      <c r="U7" s="56" t="s">
        <v>25</v>
      </c>
      <c r="V7" s="56" t="s">
        <v>26</v>
      </c>
      <c r="W7" s="56" t="s">
        <v>27</v>
      </c>
      <c r="X7" s="56" t="s">
        <v>28</v>
      </c>
      <c r="Y7" s="56" t="s">
        <v>29</v>
      </c>
      <c r="Z7" s="56" t="s">
        <v>30</v>
      </c>
      <c r="AA7" s="56" t="s">
        <v>31</v>
      </c>
      <c r="AB7" s="56" t="s">
        <v>32</v>
      </c>
      <c r="AC7" s="56" t="s">
        <v>33</v>
      </c>
      <c r="AD7" s="56" t="s">
        <v>34</v>
      </c>
      <c r="AE7" s="56" t="s">
        <v>35</v>
      </c>
      <c r="AF7" s="56" t="s">
        <v>36</v>
      </c>
      <c r="AG7" s="56" t="s">
        <v>37</v>
      </c>
      <c r="AH7" s="56" t="s">
        <v>38</v>
      </c>
    </row>
    <row r="8" spans="2:40" ht="15.75" thickBot="1" x14ac:dyDescent="0.3">
      <c r="B8" s="59" t="s">
        <v>39</v>
      </c>
      <c r="C8" s="59"/>
      <c r="D8" s="59"/>
      <c r="E8" s="59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</row>
    <row r="9" spans="2:40" ht="18.75" x14ac:dyDescent="0.3">
      <c r="B9" s="50"/>
      <c r="C9" s="50" t="s">
        <v>8</v>
      </c>
      <c r="D9" s="50" t="s">
        <v>9</v>
      </c>
      <c r="E9" s="60" t="s">
        <v>3</v>
      </c>
      <c r="AI9" s="61" t="s">
        <v>4</v>
      </c>
      <c r="AJ9" s="62" t="s">
        <v>5</v>
      </c>
      <c r="AK9" s="62" t="s">
        <v>6</v>
      </c>
      <c r="AL9" s="63"/>
      <c r="AM9" s="63"/>
      <c r="AN9" s="63"/>
    </row>
    <row r="10" spans="2:40" ht="18.75" x14ac:dyDescent="0.3">
      <c r="B10" s="25">
        <v>10</v>
      </c>
      <c r="C10" s="25">
        <f t="shared" ref="C10:C19" si="0">+D11+1</f>
        <v>366</v>
      </c>
      <c r="D10" s="25">
        <v>460</v>
      </c>
      <c r="E10" s="26">
        <f>(D10+C10)/2</f>
        <v>413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64">
        <f>SUM(F10:AH10)</f>
        <v>0</v>
      </c>
      <c r="AJ10" s="65">
        <f>+E10*AI10</f>
        <v>0</v>
      </c>
      <c r="AK10" s="66">
        <f>+AI10</f>
        <v>0</v>
      </c>
      <c r="AL10" s="67">
        <f>+E10*AK10/1000</f>
        <v>0</v>
      </c>
      <c r="AM10" s="63" t="e">
        <f>+AL10/$AL$22*100</f>
        <v>#DIV/0!</v>
      </c>
      <c r="AN10" s="68" t="e">
        <f>+AM10/100*$AK$3</f>
        <v>#DIV/0!</v>
      </c>
    </row>
    <row r="11" spans="2:40" ht="18.75" x14ac:dyDescent="0.3">
      <c r="B11" s="27">
        <f>+B10+2</f>
        <v>12</v>
      </c>
      <c r="C11" s="27">
        <f t="shared" si="0"/>
        <v>306</v>
      </c>
      <c r="D11" s="27">
        <v>365</v>
      </c>
      <c r="E11" s="28">
        <f>(D11+C11)/2</f>
        <v>335.5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64">
        <f t="shared" ref="AI11:AI21" si="1">SUM(F11:AH11)</f>
        <v>0</v>
      </c>
      <c r="AJ11" s="65">
        <f t="shared" ref="AJ11:AJ21" si="2">+E11*AI11</f>
        <v>0</v>
      </c>
      <c r="AK11" s="66">
        <f>+AI10+AI11</f>
        <v>0</v>
      </c>
      <c r="AL11" s="67">
        <f>+E11*AK11/1000</f>
        <v>0</v>
      </c>
      <c r="AM11" s="63" t="e">
        <f t="shared" ref="AM11:AM21" si="3">+AL11/$AL$22*100</f>
        <v>#DIV/0!</v>
      </c>
      <c r="AN11" s="68" t="e">
        <f>+AM11/100*$AK$3</f>
        <v>#DIV/0!</v>
      </c>
    </row>
    <row r="12" spans="2:40" ht="18.75" x14ac:dyDescent="0.3">
      <c r="B12" s="29">
        <f t="shared" ref="B12:B21" si="4">+B11+2</f>
        <v>14</v>
      </c>
      <c r="C12" s="29">
        <f t="shared" si="0"/>
        <v>266</v>
      </c>
      <c r="D12" s="29">
        <v>305</v>
      </c>
      <c r="E12" s="30">
        <f>(D12+C12)/2</f>
        <v>285.5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64">
        <f t="shared" si="1"/>
        <v>0</v>
      </c>
      <c r="AJ12" s="65">
        <f t="shared" si="2"/>
        <v>0</v>
      </c>
      <c r="AK12" s="66">
        <f>+AK11+AI12</f>
        <v>0</v>
      </c>
      <c r="AL12" s="67">
        <f>+E12*AK12/1000</f>
        <v>0</v>
      </c>
      <c r="AM12" s="63" t="e">
        <f t="shared" si="3"/>
        <v>#DIV/0!</v>
      </c>
      <c r="AN12" s="68" t="e">
        <f>+AM12/100*$AK$3</f>
        <v>#DIV/0!</v>
      </c>
    </row>
    <row r="13" spans="2:40" ht="18.75" x14ac:dyDescent="0.3">
      <c r="B13" s="31">
        <f t="shared" si="4"/>
        <v>16</v>
      </c>
      <c r="C13" s="31">
        <f t="shared" si="0"/>
        <v>236</v>
      </c>
      <c r="D13" s="31">
        <v>265</v>
      </c>
      <c r="E13" s="32">
        <f>(D13+C13)/2</f>
        <v>250.5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64">
        <f t="shared" si="1"/>
        <v>0</v>
      </c>
      <c r="AJ13" s="65">
        <f t="shared" si="2"/>
        <v>0</v>
      </c>
      <c r="AK13" s="66">
        <f>+AK12+AI13</f>
        <v>0</v>
      </c>
      <c r="AL13" s="67">
        <f>+E13*AK13/1000</f>
        <v>0</v>
      </c>
      <c r="AM13" s="63" t="e">
        <f t="shared" si="3"/>
        <v>#DIV/0!</v>
      </c>
      <c r="AN13" s="68" t="e">
        <f>+AM13/100*$AK$3</f>
        <v>#DIV/0!</v>
      </c>
    </row>
    <row r="14" spans="2:40" ht="18.75" x14ac:dyDescent="0.3">
      <c r="B14" s="33">
        <f t="shared" si="4"/>
        <v>18</v>
      </c>
      <c r="C14" s="33">
        <f t="shared" si="0"/>
        <v>211</v>
      </c>
      <c r="D14" s="33">
        <v>235</v>
      </c>
      <c r="E14" s="34">
        <f>(D14+C14)/2</f>
        <v>223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64">
        <f t="shared" si="1"/>
        <v>0</v>
      </c>
      <c r="AJ14" s="65">
        <f t="shared" si="2"/>
        <v>0</v>
      </c>
      <c r="AK14" s="66">
        <f>+AK13+AI14</f>
        <v>0</v>
      </c>
      <c r="AL14" s="67">
        <f>+E14*AK14/1000</f>
        <v>0</v>
      </c>
      <c r="AM14" s="63" t="e">
        <f t="shared" si="3"/>
        <v>#DIV/0!</v>
      </c>
      <c r="AN14" s="68" t="e">
        <f>+AM14/100*$AK$3</f>
        <v>#DIV/0!</v>
      </c>
    </row>
    <row r="15" spans="2:40" ht="18.75" x14ac:dyDescent="0.3">
      <c r="B15" s="35">
        <f t="shared" si="4"/>
        <v>20</v>
      </c>
      <c r="C15" s="35">
        <f t="shared" si="0"/>
        <v>191</v>
      </c>
      <c r="D15" s="35">
        <v>210</v>
      </c>
      <c r="E15" s="36">
        <f>(D15+C15)/2</f>
        <v>200.5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64">
        <f t="shared" si="1"/>
        <v>0</v>
      </c>
      <c r="AJ15" s="65">
        <f t="shared" si="2"/>
        <v>0</v>
      </c>
      <c r="AK15" s="66">
        <f>+AK14+AI15</f>
        <v>0</v>
      </c>
      <c r="AL15" s="67">
        <f>+E15*AK15/1000</f>
        <v>0</v>
      </c>
      <c r="AM15" s="63" t="e">
        <f t="shared" si="3"/>
        <v>#DIV/0!</v>
      </c>
      <c r="AN15" s="68" t="e">
        <f>+AM15/100*$AK$3</f>
        <v>#DIV/0!</v>
      </c>
    </row>
    <row r="16" spans="2:40" ht="18.75" x14ac:dyDescent="0.3">
      <c r="B16" s="37">
        <f t="shared" si="4"/>
        <v>22</v>
      </c>
      <c r="C16" s="37">
        <f t="shared" si="0"/>
        <v>171</v>
      </c>
      <c r="D16" s="37">
        <v>190</v>
      </c>
      <c r="E16" s="38">
        <f>(D16+C16)/2</f>
        <v>180.5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64">
        <f t="shared" si="1"/>
        <v>0</v>
      </c>
      <c r="AJ16" s="65">
        <f t="shared" si="2"/>
        <v>0</v>
      </c>
      <c r="AK16" s="66">
        <f>+AK15+AI16</f>
        <v>0</v>
      </c>
      <c r="AL16" s="67">
        <f>+E16*AK16/1000</f>
        <v>0</v>
      </c>
      <c r="AM16" s="63" t="e">
        <f t="shared" si="3"/>
        <v>#DIV/0!</v>
      </c>
      <c r="AN16" s="68" t="e">
        <f>+AM16/100*$AK$3</f>
        <v>#DIV/0!</v>
      </c>
    </row>
    <row r="17" spans="2:40" ht="18.75" x14ac:dyDescent="0.3">
      <c r="B17" s="39">
        <f t="shared" si="4"/>
        <v>24</v>
      </c>
      <c r="C17" s="39">
        <f t="shared" si="0"/>
        <v>159</v>
      </c>
      <c r="D17" s="39">
        <v>170</v>
      </c>
      <c r="E17" s="40">
        <f>(D17+C17)/2</f>
        <v>164.5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64">
        <f t="shared" si="1"/>
        <v>0</v>
      </c>
      <c r="AJ17" s="65">
        <f t="shared" si="2"/>
        <v>0</v>
      </c>
      <c r="AK17" s="66">
        <f>+AK16+AI17</f>
        <v>0</v>
      </c>
      <c r="AL17" s="67">
        <f>+E17*AK17/1000</f>
        <v>0</v>
      </c>
      <c r="AM17" s="63" t="e">
        <f t="shared" si="3"/>
        <v>#DIV/0!</v>
      </c>
      <c r="AN17" s="68" t="e">
        <f>+AM17/100*$AK$3</f>
        <v>#DIV/0!</v>
      </c>
    </row>
    <row r="18" spans="2:40" ht="18.75" x14ac:dyDescent="0.3">
      <c r="B18" s="41">
        <f t="shared" si="4"/>
        <v>26</v>
      </c>
      <c r="C18" s="41">
        <f t="shared" si="0"/>
        <v>149</v>
      </c>
      <c r="D18" s="41">
        <v>158</v>
      </c>
      <c r="E18" s="42">
        <f>(D18+C18)/2</f>
        <v>153.5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64">
        <f t="shared" si="1"/>
        <v>0</v>
      </c>
      <c r="AJ18" s="65">
        <f t="shared" si="2"/>
        <v>0</v>
      </c>
      <c r="AK18" s="66">
        <f>+AK17+AI18</f>
        <v>0</v>
      </c>
      <c r="AL18" s="67">
        <f>+E18*AK18/1000</f>
        <v>0</v>
      </c>
      <c r="AM18" s="63" t="e">
        <f t="shared" si="3"/>
        <v>#DIV/0!</v>
      </c>
      <c r="AN18" s="68" t="e">
        <f>+AM18/100*$AK$3</f>
        <v>#DIV/0!</v>
      </c>
    </row>
    <row r="19" spans="2:40" ht="18.75" x14ac:dyDescent="0.3">
      <c r="B19" s="43">
        <f t="shared" si="4"/>
        <v>28</v>
      </c>
      <c r="C19" s="43">
        <f t="shared" si="0"/>
        <v>138</v>
      </c>
      <c r="D19" s="43">
        <v>148</v>
      </c>
      <c r="E19" s="44">
        <f>(D19+C19)/2</f>
        <v>143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64">
        <f t="shared" si="1"/>
        <v>0</v>
      </c>
      <c r="AJ19" s="65">
        <f t="shared" si="2"/>
        <v>0</v>
      </c>
      <c r="AK19" s="66">
        <f>+AK18+AI19</f>
        <v>0</v>
      </c>
      <c r="AL19" s="67">
        <f>+E19*AK19/1000</f>
        <v>0</v>
      </c>
      <c r="AM19" s="63" t="e">
        <f t="shared" si="3"/>
        <v>#DIV/0!</v>
      </c>
      <c r="AN19" s="68" t="e">
        <f>+AM19/100*$AK$3</f>
        <v>#DIV/0!</v>
      </c>
    </row>
    <row r="20" spans="2:40" ht="18.75" x14ac:dyDescent="0.3">
      <c r="B20" s="45">
        <f t="shared" si="4"/>
        <v>30</v>
      </c>
      <c r="C20" s="45">
        <f>+D21+1</f>
        <v>129</v>
      </c>
      <c r="D20" s="45">
        <v>137</v>
      </c>
      <c r="E20" s="46">
        <f>(D20+C20)/2</f>
        <v>133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64">
        <f t="shared" si="1"/>
        <v>0</v>
      </c>
      <c r="AJ20" s="65">
        <f t="shared" si="2"/>
        <v>0</v>
      </c>
      <c r="AK20" s="66">
        <f>+AK19+AI20</f>
        <v>0</v>
      </c>
      <c r="AL20" s="67">
        <f>+E20*AK20/1000</f>
        <v>0</v>
      </c>
      <c r="AM20" s="63" t="e">
        <f t="shared" si="3"/>
        <v>#DIV/0!</v>
      </c>
      <c r="AN20" s="68" t="e">
        <f>+AM20/100*$AK$3</f>
        <v>#DIV/0!</v>
      </c>
    </row>
    <row r="21" spans="2:40" ht="18.75" x14ac:dyDescent="0.3">
      <c r="B21" s="33">
        <f t="shared" si="4"/>
        <v>32</v>
      </c>
      <c r="C21" s="33">
        <v>110</v>
      </c>
      <c r="D21" s="33">
        <v>128</v>
      </c>
      <c r="E21" s="34">
        <f>(D21+C21)/2</f>
        <v>119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64">
        <f t="shared" si="1"/>
        <v>0</v>
      </c>
      <c r="AJ21" s="65">
        <f t="shared" si="2"/>
        <v>0</v>
      </c>
      <c r="AK21" s="66">
        <f>+AK20+AI21</f>
        <v>0</v>
      </c>
      <c r="AL21" s="67">
        <f>+E21*AK21/1000</f>
        <v>0</v>
      </c>
      <c r="AM21" s="63" t="e">
        <f t="shared" si="3"/>
        <v>#DIV/0!</v>
      </c>
      <c r="AN21" s="68" t="e">
        <f>+AM21/100*$AK$3</f>
        <v>#DIV/0!</v>
      </c>
    </row>
    <row r="22" spans="2:40" ht="18.75" x14ac:dyDescent="0.3">
      <c r="AI22" s="69">
        <f>SUM(AI10:AI21)</f>
        <v>0</v>
      </c>
      <c r="AJ22" s="65">
        <f>SUM(AJ10:AJ21)</f>
        <v>0</v>
      </c>
      <c r="AK22" s="62"/>
      <c r="AL22" s="65">
        <f>SUM(AL10:AL21)</f>
        <v>0</v>
      </c>
      <c r="AM22" s="63"/>
      <c r="AN22" s="68" t="e">
        <f>SUM(AN10:AN21)</f>
        <v>#DIV/0!</v>
      </c>
    </row>
  </sheetData>
  <sheetProtection algorithmName="SHA-512" hashValue="sYuFvC5z8v4hSO4cEqpuL9hOtkM0IHmN8NQkSE8WupziIALaKO+Ys5XNN93+axNKzzB4y88d3kuGONbVUjD9AQ==" saltValue="HNbopZoH1n+XxvncZNP4IA==" spinCount="100000" sheet="1" objects="1" scenarios="1"/>
  <mergeCells count="2">
    <mergeCell ref="B7:E7"/>
    <mergeCell ref="B8:E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IMPRESION</vt:lpstr>
      <vt:lpstr>HISTOGRAMA DIA</vt:lpstr>
      <vt:lpstr>HISTOGRAMA ACUMULADO</vt:lpstr>
      <vt:lpstr>IMPRESION!Área_de_impresión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Santiago</dc:creator>
  <cp:lastModifiedBy>Juan Santiago</cp:lastModifiedBy>
  <dcterms:created xsi:type="dcterms:W3CDTF">2021-05-07T19:58:22Z</dcterms:created>
  <dcterms:modified xsi:type="dcterms:W3CDTF">2021-05-07T22:26:15Z</dcterms:modified>
</cp:coreProperties>
</file>